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<sst xmlns="http://schemas.openxmlformats.org/spreadsheetml/2006/main" count="77" uniqueCount="59">
  <si>
    <t>Фамилия студента</t>
  </si>
  <si>
    <t>Рейтинг</t>
  </si>
  <si>
    <t>Итого (текущее значение)</t>
  </si>
  <si>
    <t>Приведенное значение набранных БАЛЛОВ</t>
  </si>
  <si>
    <t xml:space="preserve">Всего </t>
  </si>
  <si>
    <t>Суммарные баллы по приведенной шкале</t>
  </si>
  <si>
    <t>Студентов в группе</t>
  </si>
  <si>
    <t>№ зачетки</t>
  </si>
  <si>
    <t>Текущ.атт оценка</t>
  </si>
  <si>
    <t>Оценка</t>
  </si>
  <si>
    <t>Интервал</t>
  </si>
  <si>
    <t>Норма для оценки</t>
  </si>
  <si>
    <t>Трудоемкость курса в кредитах</t>
  </si>
  <si>
    <t>Норма баллов ECTS</t>
  </si>
  <si>
    <t>Норма баллов ППС</t>
  </si>
  <si>
    <t>Д.задачи к зан-ю № 7 (5б)</t>
  </si>
  <si>
    <t>Тест № 8 (10 б)</t>
  </si>
  <si>
    <t>Тест № 9 (10 б)</t>
  </si>
  <si>
    <t>Технический анализ (5 б)</t>
  </si>
  <si>
    <t>Задачи ФХМ   (8 б)</t>
  </si>
  <si>
    <t>Работа на занятии (5 б)</t>
  </si>
  <si>
    <t>КОТ Л.р. № 1 (8 б)</t>
  </si>
  <si>
    <t>КОТ Л.р. № 2 (8 б)</t>
  </si>
  <si>
    <t>Л.р. № 1 Определение Са      (8 б)</t>
  </si>
  <si>
    <t>Определение Fe (III) (8 б)</t>
  </si>
  <si>
    <t>Определение Сr (VI) (8 б)</t>
  </si>
  <si>
    <t xml:space="preserve">Определение HCl и HBO3 (8 б) </t>
  </si>
  <si>
    <t xml:space="preserve">Определение содержания кислоты и ее рК   (8 б) </t>
  </si>
  <si>
    <t>Конспекты лекций    (16 б)</t>
  </si>
  <si>
    <t>Перманганатометрия       (8 б)</t>
  </si>
  <si>
    <t>Д. з. к занятию № 1      (6 б)</t>
  </si>
  <si>
    <t>Д. з. к занятию № 2      (6 б)</t>
  </si>
  <si>
    <t xml:space="preserve">К.р. По теме Гравиметрия   (10 б) </t>
  </si>
  <si>
    <t xml:space="preserve">Определение Cu (II)        (8 б) </t>
  </si>
  <si>
    <t>К.р. № 1 (10 б)</t>
  </si>
  <si>
    <t>Д.задачи к зан-ю № 9       (4 б)</t>
  </si>
  <si>
    <t>Баранова Лиза</t>
  </si>
  <si>
    <t>Калиниченко Елена</t>
  </si>
  <si>
    <t>Маслянова Екатерина</t>
  </si>
  <si>
    <t>Монахова Полина</t>
  </si>
  <si>
    <t>Пахолкова Кристина</t>
  </si>
  <si>
    <t>Попова Юлия</t>
  </si>
  <si>
    <t>Румянцева Полина</t>
  </si>
  <si>
    <t>Савилова Анна</t>
  </si>
  <si>
    <t>Сулейманов Эльгюн</t>
  </si>
  <si>
    <t>Фураева Анна</t>
  </si>
  <si>
    <t>Червякова Дарья</t>
  </si>
  <si>
    <t xml:space="preserve">   Решение   задач на занятии (5 б)</t>
  </si>
  <si>
    <t>Группа 3120</t>
  </si>
  <si>
    <t>Д.задачи к зан-ю № 8 (7б)</t>
  </si>
  <si>
    <t>н</t>
  </si>
  <si>
    <t>Комплексометрия (4 б)</t>
  </si>
  <si>
    <t>Д.задачи к зан-ю № 11 (2,5б)</t>
  </si>
  <si>
    <t xml:space="preserve">Д.задачи к зан-ю № 12 (2,5 б) </t>
  </si>
  <si>
    <t>Работа на занятии (бонусы)</t>
  </si>
  <si>
    <t>Окисляемость воды (6 б)</t>
  </si>
  <si>
    <t>К.р. 2 (8 б)</t>
  </si>
  <si>
    <t>Баллы за качественный анализ (110 б)</t>
  </si>
  <si>
    <t>Определение кристаллизационной воды (бонусы)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</si>
</sst>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24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25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9" fillId="4" borderId="10" xfId="62" applyFont="1" applyBorder="1" applyAlignment="1" applyProtection="1">
      <alignment/>
      <protection locked="0"/>
    </xf>
    <xf numFmtId="0" fontId="19" fillId="4" borderId="11" xfId="62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0" fillId="20" borderId="2" xfId="40" applyFont="1" applyAlignment="1">
      <alignment horizontal="center" vertical="center" wrapText="1"/>
    </xf>
    <xf numFmtId="0" fontId="20" fillId="20" borderId="2" xfId="40" applyFont="1" applyAlignment="1" applyProtection="1">
      <alignment horizontal="center" vertical="center" wrapText="1"/>
      <protection/>
    </xf>
    <xf numFmtId="2" fontId="20" fillId="20" borderId="2" xfId="40" applyNumberFormat="1" applyFont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0" fontId="0" fillId="26" borderId="12" xfId="0" applyFill="1" applyBorder="1" applyAlignment="1">
      <alignment horizontal="left"/>
    </xf>
    <xf numFmtId="0" fontId="19" fillId="4" borderId="13" xfId="62" applyFont="1" applyBorder="1" applyAlignment="1" applyProtection="1">
      <alignment/>
      <protection locked="0"/>
    </xf>
    <xf numFmtId="0" fontId="17" fillId="4" borderId="11" xfId="62" applyFont="1" applyBorder="1" applyAlignment="1" applyProtection="1">
      <alignment/>
      <protection locked="0"/>
    </xf>
    <xf numFmtId="0" fontId="23" fillId="26" borderId="14" xfId="0" applyFont="1" applyFill="1" applyBorder="1" applyAlignment="1">
      <alignment horizontal="left"/>
    </xf>
    <xf numFmtId="0" fontId="23" fillId="26" borderId="15" xfId="0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19" fillId="27" borderId="11" xfId="62" applyFont="1" applyFill="1" applyBorder="1" applyAlignment="1" applyProtection="1">
      <alignment/>
      <protection/>
    </xf>
    <xf numFmtId="0" fontId="0" fillId="26" borderId="0" xfId="0" applyFill="1" applyAlignment="1">
      <alignment vertical="top" wrapText="1"/>
    </xf>
    <xf numFmtId="1" fontId="19" fillId="27" borderId="10" xfId="62" applyNumberFormat="1" applyFont="1" applyFill="1" applyBorder="1" applyAlignment="1" applyProtection="1">
      <alignment/>
      <protection/>
    </xf>
    <xf numFmtId="0" fontId="25" fillId="4" borderId="10" xfId="62" applyFont="1" applyBorder="1" applyAlignment="1" applyProtection="1">
      <alignment horizontal="center" vertical="center" wrapText="1"/>
      <protection locked="0"/>
    </xf>
    <xf numFmtId="4" fontId="24" fillId="4" borderId="10" xfId="62" applyNumberFormat="1" applyFont="1" applyBorder="1" applyAlignment="1" applyProtection="1">
      <alignment horizontal="center" vertical="center" wrapText="1"/>
      <protection locked="0"/>
    </xf>
    <xf numFmtId="4" fontId="19" fillId="4" borderId="11" xfId="62" applyNumberFormat="1" applyFont="1" applyBorder="1" applyAlignment="1" applyProtection="1">
      <alignment/>
      <protection locked="0"/>
    </xf>
    <xf numFmtId="0" fontId="24" fillId="4" borderId="10" xfId="62" applyFont="1" applyBorder="1" applyAlignment="1" applyProtection="1">
      <alignment/>
      <protection locked="0"/>
    </xf>
    <xf numFmtId="1" fontId="24" fillId="27" borderId="10" xfId="62" applyNumberFormat="1" applyFont="1" applyFill="1" applyBorder="1" applyAlignment="1" applyProtection="1">
      <alignment horizontal="center"/>
      <protection/>
    </xf>
    <xf numFmtId="0" fontId="24" fillId="25" borderId="10" xfId="0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0" fillId="20" borderId="16" xfId="40" applyFont="1" applyBorder="1" applyAlignment="1" applyProtection="1">
      <alignment horizontal="center" vertical="center" wrapText="1"/>
      <protection/>
    </xf>
    <xf numFmtId="0" fontId="25" fillId="4" borderId="17" xfId="62" applyFont="1" applyBorder="1" applyAlignment="1" applyProtection="1">
      <alignment horizontal="center" vertical="center" wrapText="1"/>
      <protection locked="0"/>
    </xf>
    <xf numFmtId="0" fontId="25" fillId="4" borderId="17" xfId="62" applyFont="1" applyBorder="1" applyAlignment="1" applyProtection="1">
      <alignment horizontal="center" vertical="center" textRotation="90" wrapText="1"/>
      <protection locked="0"/>
    </xf>
    <xf numFmtId="0" fontId="24" fillId="4" borderId="11" xfId="62" applyFont="1" applyBorder="1" applyAlignment="1" applyProtection="1">
      <alignment/>
      <protection locked="0"/>
    </xf>
    <xf numFmtId="1" fontId="24" fillId="27" borderId="11" xfId="62" applyNumberFormat="1" applyFont="1" applyFill="1" applyBorder="1" applyAlignment="1" applyProtection="1">
      <alignment horizontal="center"/>
      <protection/>
    </xf>
    <xf numFmtId="4" fontId="24" fillId="4" borderId="11" xfId="62" applyNumberFormat="1" applyFont="1" applyBorder="1" applyAlignment="1" applyProtection="1">
      <alignment horizontal="center" vertical="center" wrapText="1"/>
      <protection locked="0"/>
    </xf>
    <xf numFmtId="0" fontId="24" fillId="25" borderId="11" xfId="0" applyFont="1" applyFill="1" applyBorder="1" applyAlignment="1">
      <alignment horizontal="center"/>
    </xf>
    <xf numFmtId="2" fontId="24" fillId="0" borderId="11" xfId="0" applyNumberFormat="1" applyFont="1" applyFill="1" applyBorder="1" applyAlignment="1">
      <alignment horizontal="center"/>
    </xf>
    <xf numFmtId="2" fontId="0" fillId="24" borderId="11" xfId="0" applyNumberFormat="1" applyFont="1" applyFill="1" applyBorder="1" applyAlignment="1">
      <alignment/>
    </xf>
    <xf numFmtId="0" fontId="24" fillId="4" borderId="18" xfId="62" applyFont="1" applyBorder="1" applyAlignment="1" applyProtection="1">
      <alignment/>
      <protection locked="0"/>
    </xf>
    <xf numFmtId="0" fontId="19" fillId="4" borderId="18" xfId="62" applyFont="1" applyBorder="1" applyAlignment="1" applyProtection="1">
      <alignment/>
      <protection locked="0"/>
    </xf>
    <xf numFmtId="1" fontId="24" fillId="27" borderId="18" xfId="62" applyNumberFormat="1" applyFont="1" applyFill="1" applyBorder="1" applyAlignment="1" applyProtection="1">
      <alignment horizontal="center"/>
      <protection/>
    </xf>
    <xf numFmtId="4" fontId="24" fillId="4" borderId="18" xfId="62" applyNumberFormat="1" applyFont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0" fontId="24" fillId="24" borderId="18" xfId="0" applyFont="1" applyFill="1" applyBorder="1" applyAlignment="1">
      <alignment horizontal="center"/>
    </xf>
    <xf numFmtId="2" fontId="0" fillId="24" borderId="18" xfId="0" applyNumberFormat="1" applyFont="1" applyFill="1" applyBorder="1" applyAlignment="1">
      <alignment/>
    </xf>
    <xf numFmtId="0" fontId="25" fillId="20" borderId="19" xfId="40" applyFont="1" applyBorder="1" applyAlignment="1" applyProtection="1">
      <alignment horizontal="center" vertical="center" wrapText="1"/>
      <protection/>
    </xf>
    <xf numFmtId="0" fontId="25" fillId="20" borderId="19" xfId="40" applyFont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left"/>
    </xf>
    <xf numFmtId="4" fontId="24" fillId="4" borderId="11" xfId="62" applyNumberFormat="1" applyFont="1" applyBorder="1" applyAlignment="1" applyProtection="1">
      <alignment/>
      <protection locked="0"/>
    </xf>
    <xf numFmtId="4" fontId="24" fillId="4" borderId="18" xfId="62" applyNumberFormat="1" applyFont="1" applyBorder="1" applyAlignment="1" applyProtection="1">
      <alignment horizontal="center" vertical="center"/>
      <protection locked="0"/>
    </xf>
    <xf numFmtId="4" fontId="24" fillId="4" borderId="11" xfId="62" applyNumberFormat="1" applyFont="1" applyBorder="1" applyAlignment="1" applyProtection="1">
      <alignment horizontal="center" vertical="center"/>
      <protection locked="0"/>
    </xf>
    <xf numFmtId="4" fontId="24" fillId="4" borderId="10" xfId="62" applyNumberFormat="1" applyFont="1" applyBorder="1" applyAlignment="1" applyProtection="1">
      <alignment horizontal="center" vertical="center"/>
      <protection locked="0"/>
    </xf>
    <xf numFmtId="0" fontId="19" fillId="27" borderId="0" xfId="62" applyFont="1" applyFill="1" applyBorder="1" applyAlignment="1" applyProtection="1">
      <alignment/>
      <protection/>
    </xf>
    <xf numFmtId="0" fontId="19" fillId="4" borderId="0" xfId="62" applyFont="1" applyBorder="1" applyAlignment="1" applyProtection="1">
      <alignment/>
      <protection locked="0"/>
    </xf>
    <xf numFmtId="4" fontId="24" fillId="28" borderId="10" xfId="62" applyNumberFormat="1" applyFont="1" applyFill="1" applyBorder="1" applyAlignment="1" applyProtection="1">
      <alignment horizontal="center" vertical="center"/>
      <protection locked="0"/>
    </xf>
    <xf numFmtId="0" fontId="25" fillId="29" borderId="17" xfId="62" applyFont="1" applyFill="1" applyBorder="1" applyAlignment="1" applyProtection="1">
      <alignment horizontal="center" vertical="center" wrapText="1"/>
      <protection locked="0"/>
    </xf>
    <xf numFmtId="4" fontId="24" fillId="4" borderId="0" xfId="62" applyNumberFormat="1" applyFont="1" applyBorder="1" applyAlignment="1" applyProtection="1">
      <alignment horizontal="center" vertical="center" wrapText="1"/>
      <protection locked="0"/>
    </xf>
    <xf numFmtId="0" fontId="25" fillId="30" borderId="17" xfId="62" applyFont="1" applyFill="1" applyBorder="1" applyAlignment="1" applyProtection="1">
      <alignment horizontal="center" vertical="center" wrapText="1"/>
      <protection locked="0"/>
    </xf>
    <xf numFmtId="0" fontId="25" fillId="31" borderId="17" xfId="62" applyFont="1" applyFill="1" applyBorder="1" applyAlignment="1" applyProtection="1">
      <alignment horizontal="center" vertical="center" wrapText="1"/>
      <protection locked="0"/>
    </xf>
    <xf numFmtId="4" fontId="24" fillId="31" borderId="18" xfId="62" applyNumberFormat="1" applyFont="1" applyFill="1" applyBorder="1" applyAlignment="1" applyProtection="1">
      <alignment horizontal="center" vertical="center"/>
      <protection locked="0"/>
    </xf>
    <xf numFmtId="4" fontId="24" fillId="31" borderId="11" xfId="62" applyNumberFormat="1" applyFont="1" applyFill="1" applyBorder="1" applyAlignment="1" applyProtection="1">
      <alignment horizontal="center" vertical="center"/>
      <protection locked="0"/>
    </xf>
    <xf numFmtId="4" fontId="24" fillId="31" borderId="10" xfId="62" applyNumberFormat="1" applyFont="1" applyFill="1" applyBorder="1" applyAlignment="1" applyProtection="1">
      <alignment horizontal="center" vertical="center"/>
      <protection locked="0"/>
    </xf>
    <xf numFmtId="0" fontId="24" fillId="31" borderId="11" xfId="62" applyFont="1" applyFill="1" applyBorder="1" applyAlignment="1" applyProtection="1">
      <alignment/>
      <protection locked="0"/>
    </xf>
    <xf numFmtId="0" fontId="19" fillId="31" borderId="11" xfId="62" applyFont="1" applyFill="1" applyBorder="1" applyAlignment="1" applyProtection="1">
      <alignment/>
      <protection locked="0"/>
    </xf>
    <xf numFmtId="0" fontId="20" fillId="32" borderId="2" xfId="40" applyFont="1" applyFill="1" applyAlignment="1">
      <alignment horizontal="center" vertical="center" wrapText="1"/>
    </xf>
    <xf numFmtId="0" fontId="0" fillId="33" borderId="12" xfId="0" applyFill="1" applyBorder="1" applyAlignment="1">
      <alignment horizontal="left"/>
    </xf>
    <xf numFmtId="0" fontId="0" fillId="3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6342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Лист1!$E$1</c:f>
              <c:strCache>
                <c:ptCount val="1"/>
                <c:pt idx="0">
                  <c:v>Конспекты лекций    (16 б)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Лист1!$E$2:$E$21</c:f>
              <c:numCache>
                <c:ptCount val="20"/>
                <c:pt idx="4">
                  <c:v>11</c:v>
                </c:pt>
                <c:pt idx="5">
                  <c:v>13</c:v>
                </c:pt>
                <c:pt idx="6">
                  <c:v>14</c:v>
                </c:pt>
                <c:pt idx="7">
                  <c:v>2</c:v>
                </c:pt>
                <c:pt idx="10">
                  <c:v>14</c:v>
                </c:pt>
              </c:numCache>
            </c:numRef>
          </c:val>
        </c:ser>
        <c:ser>
          <c:idx val="1"/>
          <c:order val="1"/>
          <c:tx>
            <c:strRef>
              <c:f>Лист1!$I$1</c:f>
              <c:strCache>
                <c:ptCount val="1"/>
                <c:pt idx="0">
                  <c:v>Тест № 9 (10 б)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Лист1!$I$2:$I$21</c:f>
              <c:numCache>
                <c:ptCount val="20"/>
                <c:pt idx="0">
                  <c:v>0</c:v>
                </c:pt>
                <c:pt idx="1">
                  <c:v>9</c:v>
                </c:pt>
                <c:pt idx="2">
                  <c:v>6.7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</c:ser>
        <c:ser>
          <c:idx val="2"/>
          <c:order val="2"/>
          <c:tx>
            <c:strRef>
              <c:f>Лист1!$L$1</c:f>
              <c:strCache>
                <c:ptCount val="1"/>
                <c:pt idx="0">
                  <c:v>Д.задачи к зан-ю № 7 (5б)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Лист1!$L$2:$L$21</c:f>
              <c:numCache>
                <c:ptCount val="20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4.25</c:v>
                </c:pt>
                <c:pt idx="6">
                  <c:v>4.25</c:v>
                </c:pt>
                <c:pt idx="7">
                  <c:v>3.5</c:v>
                </c:pt>
                <c:pt idx="8">
                  <c:v>0.5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Лист1!$O$1</c:f>
              <c:strCache>
                <c:ptCount val="1"/>
                <c:pt idx="0">
                  <c:v>Технический анализ (5 б)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Лист1!$O$2:$O$21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5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</c:ser>
        <c:ser>
          <c:idx val="4"/>
          <c:order val="4"/>
          <c:tx>
            <c:strRef>
              <c:f>Лист1!$R$1</c:f>
              <c:strCache>
                <c:ptCount val="1"/>
                <c:pt idx="0">
                  <c:v>Д.задачи к зан-ю № 11 (2,5б)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Лист1!$R$2:$R$21</c:f>
              <c:numCache>
                <c:ptCount val="20"/>
                <c:pt idx="0">
                  <c:v>0</c:v>
                </c:pt>
                <c:pt idx="1">
                  <c:v>2</c:v>
                </c:pt>
                <c:pt idx="3">
                  <c:v>0</c:v>
                </c:pt>
                <c:pt idx="6">
                  <c:v>5</c:v>
                </c:pt>
                <c:pt idx="7">
                  <c:v>0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</c:ser>
        <c:ser>
          <c:idx val="5"/>
          <c:order val="5"/>
          <c:tx>
            <c:strRef>
              <c:f>Лист1!$AK$1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Лист1!$AK$2:$AK$21</c:f>
              <c:numCache>
                <c:ptCount val="20"/>
              </c:numCache>
            </c:numRef>
          </c:val>
        </c:ser>
        <c:ser>
          <c:idx val="6"/>
          <c:order val="6"/>
          <c:tx>
            <c:strRef>
              <c:f>Лист1!$AL$1</c:f>
              <c:strCache>
                <c:ptCount val="1"/>
                <c:pt idx="0">
                  <c:v>Итого (текущее значение)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Лист1!$AL$2:$AL$21</c:f>
              <c:numCache>
                <c:ptCount val="20"/>
                <c:pt idx="0">
                  <c:v>26</c:v>
                </c:pt>
                <c:pt idx="1">
                  <c:v>146.7</c:v>
                </c:pt>
                <c:pt idx="2">
                  <c:v>99.4</c:v>
                </c:pt>
                <c:pt idx="3">
                  <c:v>134.7</c:v>
                </c:pt>
                <c:pt idx="4">
                  <c:v>213.1</c:v>
                </c:pt>
                <c:pt idx="5">
                  <c:v>223.45</c:v>
                </c:pt>
                <c:pt idx="6">
                  <c:v>261.45</c:v>
                </c:pt>
                <c:pt idx="7">
                  <c:v>198.8</c:v>
                </c:pt>
                <c:pt idx="8">
                  <c:v>201</c:v>
                </c:pt>
                <c:pt idx="9">
                  <c:v>131.3</c:v>
                </c:pt>
                <c:pt idx="10">
                  <c:v>195.9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Лист1!$AM$1</c:f>
              <c:strCache>
                <c:ptCount val="1"/>
                <c:pt idx="0">
                  <c:v>Приведенное значение набранных БАЛЛОВ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Лист1!$AM$2:$AM$21</c:f>
              <c:numCache>
                <c:ptCount val="20"/>
                <c:pt idx="0">
                  <c:v>20.56888888888889</c:v>
                </c:pt>
                <c:pt idx="1">
                  <c:v>116.056</c:v>
                </c:pt>
                <c:pt idx="2">
                  <c:v>78.63644444444445</c:v>
                </c:pt>
                <c:pt idx="3">
                  <c:v>106.56266666666666</c:v>
                </c:pt>
                <c:pt idx="4">
                  <c:v>168.58577777777776</c:v>
                </c:pt>
                <c:pt idx="5">
                  <c:v>176.77377777777778</c:v>
                </c:pt>
                <c:pt idx="6">
                  <c:v>206.83599999999998</c:v>
                </c:pt>
                <c:pt idx="7">
                  <c:v>157.2728888888889</c:v>
                </c:pt>
                <c:pt idx="8">
                  <c:v>159.01333333333332</c:v>
                </c:pt>
                <c:pt idx="9">
                  <c:v>103.8728888888889</c:v>
                </c:pt>
                <c:pt idx="10">
                  <c:v>154.9786666666667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8"/>
          <c:order val="8"/>
          <c:tx>
            <c:strRef>
              <c:f>Лист1!$AN$1</c:f>
              <c:strCache>
                <c:ptCount val="1"/>
                <c:pt idx="0">
                  <c:v>Рейтинг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Лист1!$AN$2:$AN$21</c:f>
              <c:numCache>
                <c:ptCount val="20"/>
                <c:pt idx="0">
                  <c:v>11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</c:numCache>
            </c:numRef>
          </c:val>
        </c:ser>
        <c:ser>
          <c:idx val="9"/>
          <c:order val="9"/>
          <c:tx>
            <c:strRef>
              <c:f>Лист1!$AO$1</c:f>
              <c:strCache>
                <c:ptCount val="1"/>
                <c:pt idx="0">
                  <c:v>Суммарные баллы по приведенной шкале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Лист1!$A$2:$D$21</c:f>
              <c:multiLvlStrCache>
                <c:ptCount val="20"/>
                <c:lvl>
                  <c:pt idx="0">
                    <c:v>не приступал</c:v>
                  </c:pt>
                  <c:pt idx="1">
                    <c:v>2</c:v>
                  </c:pt>
                  <c:pt idx="2">
                    <c:v>2</c:v>
                  </c:pt>
                  <c:pt idx="3">
                    <c:v>2</c:v>
                  </c:pt>
                  <c:pt idx="4">
                    <c:v>4</c:v>
                  </c:pt>
                  <c:pt idx="5">
                    <c:v>4</c:v>
                  </c:pt>
                  <c:pt idx="6">
                    <c:v>5</c:v>
                  </c:pt>
                  <c:pt idx="7">
                    <c:v>3</c:v>
                  </c:pt>
                  <c:pt idx="8">
                    <c:v>3</c:v>
                  </c:pt>
                  <c:pt idx="9">
                    <c:v>2</c:v>
                  </c:pt>
                  <c:pt idx="10">
                    <c:v>3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</c:lvl>
                <c:lvl>
                  <c:pt idx="0">
                    <c:v>Баранова Лиза</c:v>
                  </c:pt>
                  <c:pt idx="1">
                    <c:v>Калиниченко Елена</c:v>
                  </c:pt>
                  <c:pt idx="2">
                    <c:v>Маслянова Екатерина</c:v>
                  </c:pt>
                  <c:pt idx="3">
                    <c:v>Монахова Полина</c:v>
                  </c:pt>
                  <c:pt idx="4">
                    <c:v>Пахолкова Кристина</c:v>
                  </c:pt>
                  <c:pt idx="5">
                    <c:v>Попова Юлия</c:v>
                  </c:pt>
                  <c:pt idx="6">
                    <c:v>Румянцева Полина</c:v>
                  </c:pt>
                  <c:pt idx="7">
                    <c:v>Савилова Анна</c:v>
                  </c:pt>
                  <c:pt idx="8">
                    <c:v>Сулейманов Эльгюн</c:v>
                  </c:pt>
                  <c:pt idx="9">
                    <c:v>Фураева Анна</c:v>
                  </c:pt>
                  <c:pt idx="10">
                    <c:v>Червякова Дарья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Лист1!$AO$2:$AO$21</c:f>
              <c:numCache>
                <c:ptCount val="20"/>
                <c:pt idx="0">
                  <c:v>10</c:v>
                </c:pt>
                <c:pt idx="1">
                  <c:v>56</c:v>
                </c:pt>
                <c:pt idx="2">
                  <c:v>38</c:v>
                </c:pt>
                <c:pt idx="3">
                  <c:v>52</c:v>
                </c:pt>
                <c:pt idx="4">
                  <c:v>82</c:v>
                </c:pt>
                <c:pt idx="5">
                  <c:v>85</c:v>
                </c:pt>
                <c:pt idx="6">
                  <c:v>100</c:v>
                </c:pt>
                <c:pt idx="7">
                  <c:v>76</c:v>
                </c:pt>
                <c:pt idx="8">
                  <c:v>77</c:v>
                </c:pt>
                <c:pt idx="9">
                  <c:v>50</c:v>
                </c:pt>
                <c:pt idx="10">
                  <c:v>75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50602221"/>
        <c:axId val="52766806"/>
      </c:barChart>
      <c:catAx>
        <c:axId val="50602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766806"/>
        <c:crosses val="autoZero"/>
        <c:auto val="1"/>
        <c:lblOffset val="100"/>
        <c:tickLblSkip val="1"/>
        <c:noMultiLvlLbl val="0"/>
      </c:catAx>
      <c:valAx>
        <c:axId val="527668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022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0125"/>
          <c:w val="0.324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1"/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P29"/>
  <sheetViews>
    <sheetView tabSelected="1" zoomScale="90" zoomScaleNormal="9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J13" sqref="AJ13"/>
    </sheetView>
  </sheetViews>
  <sheetFormatPr defaultColWidth="9.00390625" defaultRowHeight="12.75"/>
  <cols>
    <col min="1" max="1" width="12.125" style="0" bestFit="1" customWidth="1"/>
    <col min="2" max="2" width="20.25390625" style="0" bestFit="1" customWidth="1"/>
    <col min="3" max="3" width="12.375" style="0" customWidth="1"/>
    <col min="4" max="4" width="16.625" style="0" bestFit="1" customWidth="1"/>
    <col min="5" max="6" width="11.875" style="0" customWidth="1"/>
    <col min="7" max="7" width="9.375" style="0" customWidth="1"/>
    <col min="8" max="8" width="11.00390625" style="0" customWidth="1"/>
    <col min="9" max="9" width="9.75390625" style="0" bestFit="1" customWidth="1"/>
    <col min="10" max="11" width="9.75390625" style="0" customWidth="1"/>
    <col min="12" max="12" width="7.375" style="0" bestFit="1" customWidth="1"/>
    <col min="13" max="13" width="7.375" style="0" customWidth="1"/>
    <col min="14" max="14" width="9.125" style="0" customWidth="1"/>
    <col min="15" max="15" width="11.25390625" style="0" customWidth="1"/>
    <col min="16" max="17" width="10.625" style="0" customWidth="1"/>
    <col min="18" max="18" width="9.00390625" style="0" bestFit="1" customWidth="1"/>
    <col min="19" max="26" width="9.00390625" style="0" customWidth="1"/>
    <col min="27" max="27" width="9.00390625" style="67" customWidth="1"/>
    <col min="28" max="33" width="9.00390625" style="0" customWidth="1"/>
    <col min="34" max="34" width="10.25390625" style="0" customWidth="1"/>
    <col min="35" max="36" width="9.00390625" style="0" customWidth="1"/>
    <col min="37" max="37" width="22.875" style="0" customWidth="1"/>
    <col min="38" max="38" width="11.00390625" style="0" customWidth="1"/>
    <col min="39" max="39" width="22.75390625" style="0" customWidth="1"/>
    <col min="40" max="40" width="17.875" style="0" customWidth="1"/>
    <col min="41" max="41" width="20.25390625" style="0" customWidth="1"/>
  </cols>
  <sheetData>
    <row r="1" spans="1:41" s="7" customFormat="1" ht="102" customHeight="1">
      <c r="A1" s="21" t="s">
        <v>48</v>
      </c>
      <c r="B1" s="46" t="s">
        <v>0</v>
      </c>
      <c r="C1" s="47" t="s">
        <v>7</v>
      </c>
      <c r="D1" s="47" t="s">
        <v>8</v>
      </c>
      <c r="E1" s="56" t="s">
        <v>28</v>
      </c>
      <c r="F1" s="56" t="s">
        <v>57</v>
      </c>
      <c r="G1" s="30" t="s">
        <v>21</v>
      </c>
      <c r="H1" s="30" t="s">
        <v>16</v>
      </c>
      <c r="I1" s="30" t="s">
        <v>17</v>
      </c>
      <c r="J1" s="30" t="s">
        <v>47</v>
      </c>
      <c r="K1" s="30" t="s">
        <v>22</v>
      </c>
      <c r="L1" s="30" t="s">
        <v>15</v>
      </c>
      <c r="M1" s="30" t="s">
        <v>49</v>
      </c>
      <c r="N1" s="56" t="s">
        <v>35</v>
      </c>
      <c r="O1" s="56" t="s">
        <v>18</v>
      </c>
      <c r="P1" s="30" t="s">
        <v>34</v>
      </c>
      <c r="Q1" s="30" t="s">
        <v>51</v>
      </c>
      <c r="R1" s="30" t="s">
        <v>52</v>
      </c>
      <c r="S1" s="30" t="s">
        <v>29</v>
      </c>
      <c r="T1" s="30" t="s">
        <v>53</v>
      </c>
      <c r="U1" s="56" t="s">
        <v>54</v>
      </c>
      <c r="V1" s="58" t="s">
        <v>55</v>
      </c>
      <c r="W1" s="58" t="s">
        <v>56</v>
      </c>
      <c r="X1" s="30" t="s">
        <v>23</v>
      </c>
      <c r="Y1" s="30" t="s">
        <v>30</v>
      </c>
      <c r="Z1" s="56" t="s">
        <v>54</v>
      </c>
      <c r="AA1" s="59" t="s">
        <v>58</v>
      </c>
      <c r="AB1" s="30" t="s">
        <v>31</v>
      </c>
      <c r="AC1" s="30" t="s">
        <v>32</v>
      </c>
      <c r="AD1" s="30" t="s">
        <v>33</v>
      </c>
      <c r="AE1" s="31" t="s">
        <v>24</v>
      </c>
      <c r="AF1" s="31" t="s">
        <v>25</v>
      </c>
      <c r="AG1" s="31" t="s">
        <v>26</v>
      </c>
      <c r="AH1" s="30" t="s">
        <v>27</v>
      </c>
      <c r="AI1" s="56" t="s">
        <v>20</v>
      </c>
      <c r="AJ1" s="30" t="s">
        <v>19</v>
      </c>
      <c r="AK1" s="30"/>
      <c r="AL1" s="47" t="s">
        <v>2</v>
      </c>
      <c r="AM1" s="47" t="s">
        <v>3</v>
      </c>
      <c r="AN1" s="47" t="s">
        <v>1</v>
      </c>
      <c r="AO1" s="47" t="s">
        <v>5</v>
      </c>
    </row>
    <row r="2" spans="1:42" ht="15">
      <c r="A2" s="29">
        <v>1</v>
      </c>
      <c r="B2" s="38" t="s">
        <v>36</v>
      </c>
      <c r="C2" s="39"/>
      <c r="D2" s="40" t="str">
        <f>IF((AL2*100/$L$25)&gt;$R$26,$AK$26,IF((AL2*100/$L$25)&gt;$R$27,$AK$27,IF((AL2*100/$L$25)&gt;$R$28,$AK$28,IF((AL2*100/$L$25)&gt;$R$29,$AK$29,"не приступал"))))</f>
        <v>не приступал</v>
      </c>
      <c r="E2" s="41"/>
      <c r="F2" s="41">
        <v>26</v>
      </c>
      <c r="G2" s="41">
        <v>0</v>
      </c>
      <c r="H2" s="41">
        <v>0</v>
      </c>
      <c r="I2" s="41">
        <v>0</v>
      </c>
      <c r="J2" s="41">
        <v>0</v>
      </c>
      <c r="K2" s="41">
        <v>0</v>
      </c>
      <c r="L2" s="41">
        <v>0</v>
      </c>
      <c r="M2" s="41">
        <v>0</v>
      </c>
      <c r="N2" s="41">
        <v>0</v>
      </c>
      <c r="O2" s="41" t="s">
        <v>50</v>
      </c>
      <c r="P2" s="41" t="s">
        <v>50</v>
      </c>
      <c r="Q2" s="41">
        <v>0</v>
      </c>
      <c r="R2" s="50">
        <v>0</v>
      </c>
      <c r="S2" s="50">
        <v>0</v>
      </c>
      <c r="T2" s="50">
        <v>0</v>
      </c>
      <c r="U2" s="50"/>
      <c r="V2" s="50" t="s">
        <v>50</v>
      </c>
      <c r="W2" s="50" t="s">
        <v>50</v>
      </c>
      <c r="X2" s="50" t="s">
        <v>50</v>
      </c>
      <c r="Y2" s="50">
        <v>0</v>
      </c>
      <c r="Z2" s="50" t="s">
        <v>50</v>
      </c>
      <c r="AA2" s="60" t="s">
        <v>50</v>
      </c>
      <c r="AB2" s="50">
        <v>0</v>
      </c>
      <c r="AC2" s="50" t="s">
        <v>50</v>
      </c>
      <c r="AD2" s="50" t="s">
        <v>50</v>
      </c>
      <c r="AE2" s="50" t="s">
        <v>50</v>
      </c>
      <c r="AF2" s="50"/>
      <c r="AG2" s="50"/>
      <c r="AH2" s="50"/>
      <c r="AI2" s="50"/>
      <c r="AJ2" s="50"/>
      <c r="AK2" s="39"/>
      <c r="AL2" s="42">
        <f>SUM(E2:AK2)</f>
        <v>26</v>
      </c>
      <c r="AM2" s="43">
        <f aca="true" t="shared" si="0" ref="AM2:AM17">AL2*$E$25/$E$26</f>
        <v>20.56888888888889</v>
      </c>
      <c r="AN2" s="44">
        <f>17-COUNTIF($AL$2:$AL$21,"&lt;="&amp;AL2)</f>
        <v>11</v>
      </c>
      <c r="AO2" s="45">
        <f aca="true" t="shared" si="1" ref="AO2:AO21">ROUND(AM2/MAX($AM$2:$AM$21)*100,0)</f>
        <v>10</v>
      </c>
      <c r="AP2" s="2"/>
    </row>
    <row r="3" spans="1:42" ht="15">
      <c r="A3" s="9">
        <v>2</v>
      </c>
      <c r="B3" s="32" t="s">
        <v>37</v>
      </c>
      <c r="C3" s="6"/>
      <c r="D3" s="33">
        <f>IF((AL3*100/$L$25)&gt;$R$26,$AK$26,IF((AL3*100/$L$25)&gt;$R$27,$AK$27,IF((AL3*100/$L$25)&gt;$R$28,$AK$28,IF((AL3*100/$L$25)&gt;$R$29,$AK$29,"не приступал"))))</f>
        <v>2</v>
      </c>
      <c r="E3" s="41"/>
      <c r="F3" s="57">
        <v>87.4</v>
      </c>
      <c r="G3" s="34">
        <v>5.5</v>
      </c>
      <c r="H3" s="34">
        <v>7.3</v>
      </c>
      <c r="I3" s="34">
        <v>9</v>
      </c>
      <c r="J3" s="34">
        <v>3</v>
      </c>
      <c r="K3" s="34">
        <v>4</v>
      </c>
      <c r="L3" s="34">
        <v>0.5</v>
      </c>
      <c r="M3" s="41">
        <v>7</v>
      </c>
      <c r="N3" s="34">
        <v>2</v>
      </c>
      <c r="O3" s="41" t="s">
        <v>50</v>
      </c>
      <c r="P3" s="34">
        <v>2</v>
      </c>
      <c r="Q3" s="41">
        <v>2</v>
      </c>
      <c r="R3" s="51">
        <v>2</v>
      </c>
      <c r="S3" s="51">
        <v>4</v>
      </c>
      <c r="T3" s="51"/>
      <c r="U3" s="51"/>
      <c r="V3" s="51">
        <v>4.5</v>
      </c>
      <c r="W3" s="51">
        <v>1</v>
      </c>
      <c r="X3" s="51"/>
      <c r="Y3" s="51">
        <v>0</v>
      </c>
      <c r="Z3" s="51"/>
      <c r="AA3" s="61"/>
      <c r="AB3" s="50">
        <v>0</v>
      </c>
      <c r="AC3" s="51">
        <v>0</v>
      </c>
      <c r="AD3" s="51"/>
      <c r="AE3" s="51"/>
      <c r="AF3" s="51">
        <v>5.5</v>
      </c>
      <c r="AG3" s="51"/>
      <c r="AH3" s="51"/>
      <c r="AI3" s="51"/>
      <c r="AJ3" s="51"/>
      <c r="AK3" s="6"/>
      <c r="AL3" s="35">
        <f>SUM(E3:AK3)</f>
        <v>146.7</v>
      </c>
      <c r="AM3" s="36">
        <f t="shared" si="0"/>
        <v>116.056</v>
      </c>
      <c r="AN3" s="44">
        <f aca="true" t="shared" si="2" ref="AN3:AN17">17-COUNTIF($AL$2:$AL$21,"&lt;="&amp;AL3)</f>
        <v>7</v>
      </c>
      <c r="AO3" s="37">
        <f t="shared" si="1"/>
        <v>56</v>
      </c>
      <c r="AP3" s="2"/>
    </row>
    <row r="4" spans="1:42" ht="15">
      <c r="A4" s="9">
        <v>3</v>
      </c>
      <c r="B4" s="24" t="s">
        <v>38</v>
      </c>
      <c r="C4" s="5"/>
      <c r="D4" s="25">
        <f>IF((AL4*100/$L$25)&gt;$R$26,$AK$26,IF((AL4*100/$L$25)&gt;$R$27,$AK$27,IF((AL4*100/$L$25)&gt;$R$28,$AK$28,IF((AL4*100/$L$25)&gt;$R$29,$AK$29,"не приступал"))))</f>
        <v>2</v>
      </c>
      <c r="E4" s="41"/>
      <c r="F4" s="57">
        <v>75.2</v>
      </c>
      <c r="G4" s="22">
        <v>2</v>
      </c>
      <c r="H4" s="22">
        <v>0</v>
      </c>
      <c r="I4" s="22">
        <v>6.7</v>
      </c>
      <c r="J4" s="22">
        <v>4</v>
      </c>
      <c r="K4" s="22">
        <v>2</v>
      </c>
      <c r="L4" s="22">
        <v>0</v>
      </c>
      <c r="M4" s="41">
        <v>0</v>
      </c>
      <c r="N4" s="22">
        <v>0</v>
      </c>
      <c r="O4" s="41" t="s">
        <v>50</v>
      </c>
      <c r="P4" s="22">
        <v>5.5</v>
      </c>
      <c r="Q4" s="41">
        <v>0</v>
      </c>
      <c r="R4" s="52"/>
      <c r="S4" s="52"/>
      <c r="T4" s="52">
        <v>0</v>
      </c>
      <c r="U4" s="52"/>
      <c r="V4" s="52">
        <v>4</v>
      </c>
      <c r="W4" s="52" t="s">
        <v>50</v>
      </c>
      <c r="X4" s="52"/>
      <c r="Y4" s="51">
        <v>0</v>
      </c>
      <c r="Z4" s="52" t="s">
        <v>50</v>
      </c>
      <c r="AA4" s="62"/>
      <c r="AB4" s="50">
        <v>0</v>
      </c>
      <c r="AC4" s="55" t="s">
        <v>50</v>
      </c>
      <c r="AD4" s="52"/>
      <c r="AE4" s="52"/>
      <c r="AF4" s="52"/>
      <c r="AG4" s="52"/>
      <c r="AH4" s="52"/>
      <c r="AI4" s="52"/>
      <c r="AJ4" s="52"/>
      <c r="AK4" s="5"/>
      <c r="AL4" s="26">
        <f>SUM(E4:AK4)</f>
        <v>99.4</v>
      </c>
      <c r="AM4" s="27">
        <f t="shared" si="0"/>
        <v>78.63644444444445</v>
      </c>
      <c r="AN4" s="44">
        <f t="shared" si="2"/>
        <v>10</v>
      </c>
      <c r="AO4" s="11">
        <f t="shared" si="1"/>
        <v>38</v>
      </c>
      <c r="AP4" s="2"/>
    </row>
    <row r="5" spans="1:42" ht="15">
      <c r="A5" s="9">
        <v>4</v>
      </c>
      <c r="B5" s="24" t="s">
        <v>39</v>
      </c>
      <c r="C5" s="24"/>
      <c r="D5" s="25">
        <f>IF((AL5*100/$L$25)&gt;$R$26,$AK$26,IF((AL5*100/$L$25)&gt;$R$27,$AK$27,IF((AL5*100/$L$25)&gt;$R$28,$AK$28,IF((AL5*100/$L$25)&gt;$R$29,$AK$29,"не приступал"))))</f>
        <v>2</v>
      </c>
      <c r="E5" s="41"/>
      <c r="F5" s="57">
        <v>80.2</v>
      </c>
      <c r="G5" s="22">
        <v>3</v>
      </c>
      <c r="H5" s="22">
        <v>0</v>
      </c>
      <c r="I5" s="22">
        <v>10</v>
      </c>
      <c r="J5" s="22">
        <v>2</v>
      </c>
      <c r="K5" s="22">
        <v>5</v>
      </c>
      <c r="L5" s="22">
        <v>0</v>
      </c>
      <c r="M5" s="41">
        <v>0</v>
      </c>
      <c r="N5" s="22">
        <v>0</v>
      </c>
      <c r="O5" s="22">
        <v>2</v>
      </c>
      <c r="P5" s="22">
        <v>3</v>
      </c>
      <c r="Q5" s="41">
        <v>0</v>
      </c>
      <c r="R5" s="52">
        <v>0</v>
      </c>
      <c r="S5" s="52">
        <v>4</v>
      </c>
      <c r="T5" s="51"/>
      <c r="U5" s="52"/>
      <c r="V5" s="52">
        <v>3</v>
      </c>
      <c r="W5" s="52">
        <v>4</v>
      </c>
      <c r="X5" s="52"/>
      <c r="Y5" s="51">
        <v>0</v>
      </c>
      <c r="Z5" s="52"/>
      <c r="AA5" s="62"/>
      <c r="AB5" s="52">
        <v>4.5</v>
      </c>
      <c r="AC5" s="55">
        <v>5</v>
      </c>
      <c r="AD5" s="52"/>
      <c r="AE5" s="52"/>
      <c r="AF5" s="52"/>
      <c r="AG5" s="52">
        <v>4</v>
      </c>
      <c r="AH5" s="52">
        <v>5</v>
      </c>
      <c r="AI5" s="52"/>
      <c r="AJ5" s="52"/>
      <c r="AK5" s="5"/>
      <c r="AL5" s="26">
        <f>SUM(E5:AK5)</f>
        <v>134.7</v>
      </c>
      <c r="AM5" s="27">
        <f t="shared" si="0"/>
        <v>106.56266666666666</v>
      </c>
      <c r="AN5" s="44">
        <f t="shared" si="2"/>
        <v>8</v>
      </c>
      <c r="AO5" s="11">
        <f t="shared" si="1"/>
        <v>52</v>
      </c>
      <c r="AP5" s="2"/>
    </row>
    <row r="6" spans="1:42" ht="15">
      <c r="A6" s="9">
        <v>5</v>
      </c>
      <c r="B6" s="24" t="s">
        <v>40</v>
      </c>
      <c r="C6" s="5"/>
      <c r="D6" s="25">
        <f>IF((AL6*100/$L$25)&gt;$R$26,$AK$26,IF((AL6*100/$L$25)&gt;$R$27,$AK$27,IF((AL6*100/$L$25)&gt;$R$28,$AK$28,IF((AL6*100/$L$25)&gt;$R$29,$AK$29,"не приступал"))))</f>
        <v>4</v>
      </c>
      <c r="E6" s="41">
        <v>11</v>
      </c>
      <c r="F6" s="57">
        <v>90.6</v>
      </c>
      <c r="G6" s="22">
        <v>7</v>
      </c>
      <c r="H6" s="22">
        <v>8</v>
      </c>
      <c r="I6" s="22">
        <v>10</v>
      </c>
      <c r="J6" s="22">
        <v>4</v>
      </c>
      <c r="K6" s="22">
        <v>5.5</v>
      </c>
      <c r="L6" s="22">
        <v>0</v>
      </c>
      <c r="M6" s="22">
        <v>5.5</v>
      </c>
      <c r="N6" s="22">
        <v>1</v>
      </c>
      <c r="O6" s="22">
        <v>5</v>
      </c>
      <c r="P6" s="22">
        <v>5</v>
      </c>
      <c r="Q6" s="41">
        <v>4</v>
      </c>
      <c r="R6" s="52"/>
      <c r="S6" s="52">
        <v>6</v>
      </c>
      <c r="T6" s="52">
        <v>2</v>
      </c>
      <c r="U6" s="52">
        <v>2</v>
      </c>
      <c r="V6" s="52">
        <v>4</v>
      </c>
      <c r="W6" s="52">
        <v>4</v>
      </c>
      <c r="X6" s="52">
        <v>6</v>
      </c>
      <c r="Y6" s="52">
        <v>5.5</v>
      </c>
      <c r="Z6" s="52">
        <v>3</v>
      </c>
      <c r="AA6" s="62">
        <v>3</v>
      </c>
      <c r="AB6" s="52">
        <v>4</v>
      </c>
      <c r="AC6" s="55" t="s">
        <v>50</v>
      </c>
      <c r="AD6" s="52">
        <v>6</v>
      </c>
      <c r="AE6" s="52">
        <v>6</v>
      </c>
      <c r="AF6" s="52">
        <v>5</v>
      </c>
      <c r="AG6" s="52"/>
      <c r="AH6" s="52"/>
      <c r="AI6" s="52"/>
      <c r="AJ6" s="52"/>
      <c r="AK6" s="5"/>
      <c r="AL6" s="26">
        <f>SUM(E6:AK6)</f>
        <v>213.1</v>
      </c>
      <c r="AM6" s="27">
        <f t="shared" si="0"/>
        <v>168.58577777777776</v>
      </c>
      <c r="AN6" s="44">
        <f t="shared" si="2"/>
        <v>3</v>
      </c>
      <c r="AO6" s="11">
        <f t="shared" si="1"/>
        <v>82</v>
      </c>
      <c r="AP6" s="2"/>
    </row>
    <row r="7" spans="1:42" ht="15">
      <c r="A7" s="9">
        <v>6</v>
      </c>
      <c r="B7" s="24" t="s">
        <v>41</v>
      </c>
      <c r="C7" s="5"/>
      <c r="D7" s="25">
        <f>IF((AL7*100/$L$25)&gt;$R$26,$AK$26,IF((AL7*100/$L$25)&gt;$R$27,$AK$27,IF((AL7*100/$L$25)&gt;$R$28,$AK$28,IF((AL7*100/$L$25)&gt;$R$29,$AK$29,"не приступал"))))</f>
        <v>4</v>
      </c>
      <c r="E7" s="41">
        <v>13</v>
      </c>
      <c r="F7" s="57">
        <v>104.2</v>
      </c>
      <c r="G7" s="22">
        <v>5.5</v>
      </c>
      <c r="H7" s="22">
        <v>9</v>
      </c>
      <c r="I7" s="22">
        <v>10</v>
      </c>
      <c r="J7" s="22">
        <v>3</v>
      </c>
      <c r="K7" s="22">
        <v>5</v>
      </c>
      <c r="L7" s="22">
        <v>4.25</v>
      </c>
      <c r="M7" s="22">
        <v>6</v>
      </c>
      <c r="N7" s="22">
        <v>3</v>
      </c>
      <c r="O7" s="22">
        <v>4</v>
      </c>
      <c r="P7" s="22">
        <v>7</v>
      </c>
      <c r="Q7" s="41">
        <v>2</v>
      </c>
      <c r="R7" s="52"/>
      <c r="S7" s="52">
        <v>5</v>
      </c>
      <c r="T7" s="52">
        <v>3.5</v>
      </c>
      <c r="U7" s="52"/>
      <c r="V7" s="52">
        <v>4.5</v>
      </c>
      <c r="W7" s="52">
        <v>4</v>
      </c>
      <c r="X7" s="52">
        <v>4.5</v>
      </c>
      <c r="Y7" s="52">
        <v>3</v>
      </c>
      <c r="Z7" s="52"/>
      <c r="AA7" s="62">
        <v>3</v>
      </c>
      <c r="AB7" s="52">
        <v>4.5</v>
      </c>
      <c r="AC7" s="55">
        <v>7.5</v>
      </c>
      <c r="AD7" s="52">
        <v>4</v>
      </c>
      <c r="AE7" s="52"/>
      <c r="AF7" s="52">
        <v>4</v>
      </c>
      <c r="AG7" s="52"/>
      <c r="AH7" s="52"/>
      <c r="AI7" s="52"/>
      <c r="AJ7" s="52"/>
      <c r="AK7" s="5"/>
      <c r="AL7" s="26">
        <f>SUM(E7:AK7)</f>
        <v>223.45</v>
      </c>
      <c r="AM7" s="27">
        <f t="shared" si="0"/>
        <v>176.77377777777778</v>
      </c>
      <c r="AN7" s="44">
        <f t="shared" si="2"/>
        <v>2</v>
      </c>
      <c r="AO7" s="11">
        <f t="shared" si="1"/>
        <v>85</v>
      </c>
      <c r="AP7" s="2"/>
    </row>
    <row r="8" spans="1:42" ht="15">
      <c r="A8" s="9">
        <v>7</v>
      </c>
      <c r="B8" s="24" t="s">
        <v>42</v>
      </c>
      <c r="C8" s="5"/>
      <c r="D8" s="25">
        <f>IF((AL8*100/$L$25)&gt;$R$26,$AK$26,IF((AL8*100/$L$25)&gt;$R$27,$AK$27,IF((AL8*100/$L$25)&gt;$R$28,$AK$28,IF((AL8*100/$L$25)&gt;$R$29,$AK$29,"не приступал"))))</f>
        <v>5</v>
      </c>
      <c r="E8" s="41">
        <v>14</v>
      </c>
      <c r="F8" s="57">
        <v>106.2</v>
      </c>
      <c r="G8" s="22">
        <v>7</v>
      </c>
      <c r="H8" s="22">
        <v>9</v>
      </c>
      <c r="I8" s="22">
        <v>10</v>
      </c>
      <c r="J8" s="22">
        <v>5</v>
      </c>
      <c r="K8" s="22">
        <v>7</v>
      </c>
      <c r="L8" s="22">
        <v>4.25</v>
      </c>
      <c r="M8" s="22">
        <v>5</v>
      </c>
      <c r="N8" s="22">
        <v>3</v>
      </c>
      <c r="O8" s="22">
        <v>5</v>
      </c>
      <c r="P8" s="22">
        <v>8</v>
      </c>
      <c r="Q8" s="41">
        <v>4</v>
      </c>
      <c r="R8" s="52">
        <v>5</v>
      </c>
      <c r="S8" s="52">
        <v>6</v>
      </c>
      <c r="T8" s="52"/>
      <c r="U8" s="52"/>
      <c r="V8" s="52">
        <v>5</v>
      </c>
      <c r="W8" s="52">
        <v>5</v>
      </c>
      <c r="X8" s="52">
        <v>5.5</v>
      </c>
      <c r="Y8" s="52">
        <v>5.5</v>
      </c>
      <c r="Z8" s="52">
        <v>10</v>
      </c>
      <c r="AA8" s="62">
        <v>3</v>
      </c>
      <c r="AB8" s="52">
        <v>4</v>
      </c>
      <c r="AC8" s="55">
        <v>8</v>
      </c>
      <c r="AD8" s="52">
        <v>6</v>
      </c>
      <c r="AE8" s="52">
        <v>6</v>
      </c>
      <c r="AF8" s="52">
        <v>5</v>
      </c>
      <c r="AG8" s="52"/>
      <c r="AH8" s="52"/>
      <c r="AI8" s="52"/>
      <c r="AJ8" s="52"/>
      <c r="AK8" s="5"/>
      <c r="AL8" s="26">
        <f>SUM(E8:AK8)</f>
        <v>261.45</v>
      </c>
      <c r="AM8" s="27">
        <f t="shared" si="0"/>
        <v>206.83599999999998</v>
      </c>
      <c r="AN8" s="44">
        <f t="shared" si="2"/>
        <v>1</v>
      </c>
      <c r="AO8" s="11">
        <f t="shared" si="1"/>
        <v>100</v>
      </c>
      <c r="AP8" s="2"/>
    </row>
    <row r="9" spans="1:42" ht="15">
      <c r="A9" s="9">
        <v>8</v>
      </c>
      <c r="B9" s="24" t="s">
        <v>43</v>
      </c>
      <c r="C9" s="5"/>
      <c r="D9" s="25">
        <f>IF((AL9*100/$L$25)&gt;$R$26,$AK$26,IF((AL9*100/$L$25)&gt;$R$27,$AK$27,IF((AL9*100/$L$25)&gt;$R$28,$AK$28,IF((AL9*100/$L$25)&gt;$R$29,$AK$29,"не приступал"))))</f>
        <v>3</v>
      </c>
      <c r="E9" s="41">
        <v>2</v>
      </c>
      <c r="F9" s="57">
        <v>102.3</v>
      </c>
      <c r="G9" s="22">
        <v>7</v>
      </c>
      <c r="H9" s="22">
        <v>8</v>
      </c>
      <c r="I9" s="22">
        <v>10</v>
      </c>
      <c r="J9" s="22">
        <v>2</v>
      </c>
      <c r="K9" s="22">
        <v>6</v>
      </c>
      <c r="L9" s="22">
        <v>3.5</v>
      </c>
      <c r="M9" s="22">
        <v>5</v>
      </c>
      <c r="N9" s="22">
        <v>3</v>
      </c>
      <c r="O9" s="22">
        <v>4</v>
      </c>
      <c r="P9" s="22">
        <v>7</v>
      </c>
      <c r="Q9" s="41">
        <v>1</v>
      </c>
      <c r="R9" s="52">
        <v>0</v>
      </c>
      <c r="S9" s="52">
        <v>5.5</v>
      </c>
      <c r="T9" s="52"/>
      <c r="U9" s="52">
        <v>2</v>
      </c>
      <c r="V9" s="52">
        <v>4</v>
      </c>
      <c r="W9" s="52">
        <v>4</v>
      </c>
      <c r="X9" s="52">
        <v>4.5</v>
      </c>
      <c r="Y9" s="52">
        <v>3</v>
      </c>
      <c r="Z9" s="52" t="s">
        <v>50</v>
      </c>
      <c r="AA9" s="62"/>
      <c r="AB9" s="52">
        <v>4.5</v>
      </c>
      <c r="AC9" s="55">
        <v>1.5</v>
      </c>
      <c r="AD9" s="52"/>
      <c r="AE9" s="52"/>
      <c r="AF9" s="52"/>
      <c r="AG9" s="52">
        <v>4</v>
      </c>
      <c r="AH9" s="52">
        <v>5</v>
      </c>
      <c r="AI9" s="52"/>
      <c r="AJ9" s="52"/>
      <c r="AK9" s="5"/>
      <c r="AL9" s="26">
        <f>SUM(E9:AK9)</f>
        <v>198.8</v>
      </c>
      <c r="AM9" s="27">
        <f t="shared" si="0"/>
        <v>157.2728888888889</v>
      </c>
      <c r="AN9" s="44">
        <f t="shared" si="2"/>
        <v>5</v>
      </c>
      <c r="AO9" s="11">
        <f t="shared" si="1"/>
        <v>76</v>
      </c>
      <c r="AP9" s="2"/>
    </row>
    <row r="10" spans="1:42" ht="15">
      <c r="A10" s="9">
        <v>9</v>
      </c>
      <c r="B10" s="24" t="s">
        <v>44</v>
      </c>
      <c r="C10" s="5"/>
      <c r="D10" s="25">
        <f>IF((AL10*100/$L$25)&gt;$R$26,$AK$26,IF((AL10*100/$L$25)&gt;$R$27,$AK$27,IF((AL10*100/$L$25)&gt;$R$28,$AK$28,IF((AL10*100/$L$25)&gt;$R$29,$AK$29,"не приступал"))))</f>
        <v>3</v>
      </c>
      <c r="E10" s="41"/>
      <c r="F10" s="57">
        <v>105</v>
      </c>
      <c r="G10" s="22">
        <v>6</v>
      </c>
      <c r="H10" s="22">
        <v>10</v>
      </c>
      <c r="I10" s="22">
        <v>10</v>
      </c>
      <c r="J10" s="22">
        <v>4</v>
      </c>
      <c r="K10" s="22">
        <v>4</v>
      </c>
      <c r="L10" s="22">
        <v>0.5</v>
      </c>
      <c r="M10" s="22">
        <v>3</v>
      </c>
      <c r="N10" s="22">
        <v>3</v>
      </c>
      <c r="O10" s="22">
        <v>3</v>
      </c>
      <c r="P10" s="22">
        <v>8</v>
      </c>
      <c r="Q10" s="41">
        <v>1</v>
      </c>
      <c r="R10" s="52"/>
      <c r="S10" s="52">
        <v>5.5</v>
      </c>
      <c r="T10" s="52">
        <v>2</v>
      </c>
      <c r="U10" s="52">
        <v>2.5</v>
      </c>
      <c r="V10" s="52">
        <v>4.5</v>
      </c>
      <c r="W10" s="52">
        <v>7.5</v>
      </c>
      <c r="X10" s="52">
        <v>5</v>
      </c>
      <c r="Y10" s="52">
        <v>0</v>
      </c>
      <c r="Z10" s="52">
        <v>5</v>
      </c>
      <c r="AA10" s="62"/>
      <c r="AB10" s="52">
        <v>2</v>
      </c>
      <c r="AC10" s="55">
        <v>9.5</v>
      </c>
      <c r="AD10" s="52"/>
      <c r="AE10" s="52"/>
      <c r="AF10" s="52"/>
      <c r="AG10" s="52"/>
      <c r="AH10" s="52"/>
      <c r="AI10" s="52"/>
      <c r="AJ10" s="52"/>
      <c r="AK10" s="5"/>
      <c r="AL10" s="26">
        <f>SUM(E10:AK10)</f>
        <v>201</v>
      </c>
      <c r="AM10" s="27">
        <f t="shared" si="0"/>
        <v>159.01333333333332</v>
      </c>
      <c r="AN10" s="44">
        <f t="shared" si="2"/>
        <v>4</v>
      </c>
      <c r="AO10" s="11">
        <f t="shared" si="1"/>
        <v>77</v>
      </c>
      <c r="AP10" s="2"/>
    </row>
    <row r="11" spans="1:42" ht="15">
      <c r="A11" s="9">
        <v>10</v>
      </c>
      <c r="B11" s="24" t="s">
        <v>45</v>
      </c>
      <c r="C11" s="5"/>
      <c r="D11" s="25">
        <f>IF((AL11*100/$L$25)&gt;$R$26,$AK$26,IF((AL11*100/$L$25)&gt;$R$27,$AK$27,IF((AL11*100/$L$25)&gt;$R$28,$AK$28,IF((AL11*100/$L$25)&gt;$R$29,$AK$29,"не приступал"))))</f>
        <v>2</v>
      </c>
      <c r="E11" s="41"/>
      <c r="F11" s="57">
        <v>79.3</v>
      </c>
      <c r="G11" s="22">
        <v>0</v>
      </c>
      <c r="H11" s="22">
        <v>9</v>
      </c>
      <c r="I11" s="22">
        <v>10</v>
      </c>
      <c r="J11" s="22">
        <v>3</v>
      </c>
      <c r="K11" s="22">
        <v>0</v>
      </c>
      <c r="L11" s="22">
        <v>0</v>
      </c>
      <c r="M11" s="22">
        <v>0</v>
      </c>
      <c r="N11" s="22">
        <v>2</v>
      </c>
      <c r="O11" s="22" t="s">
        <v>50</v>
      </c>
      <c r="P11" s="22">
        <v>3.5</v>
      </c>
      <c r="Q11" s="41">
        <v>1</v>
      </c>
      <c r="R11" s="52">
        <v>5</v>
      </c>
      <c r="S11" s="52">
        <v>4</v>
      </c>
      <c r="T11" s="52"/>
      <c r="U11" s="52"/>
      <c r="V11" s="52">
        <v>3.5</v>
      </c>
      <c r="W11" s="52">
        <v>1</v>
      </c>
      <c r="X11" s="52"/>
      <c r="Y11" s="52">
        <v>0</v>
      </c>
      <c r="Z11" s="52"/>
      <c r="AA11" s="62"/>
      <c r="AB11" s="52">
        <v>4.5</v>
      </c>
      <c r="AC11" s="52">
        <v>0</v>
      </c>
      <c r="AD11" s="52"/>
      <c r="AE11" s="52"/>
      <c r="AF11" s="52">
        <v>5.5</v>
      </c>
      <c r="AG11" s="52"/>
      <c r="AH11" s="52"/>
      <c r="AI11" s="52"/>
      <c r="AJ11" s="52"/>
      <c r="AK11" s="5"/>
      <c r="AL11" s="26">
        <f>SUM(E11:AK11)</f>
        <v>131.3</v>
      </c>
      <c r="AM11" s="27">
        <f t="shared" si="0"/>
        <v>103.8728888888889</v>
      </c>
      <c r="AN11" s="44">
        <f t="shared" si="2"/>
        <v>9</v>
      </c>
      <c r="AO11" s="11">
        <f t="shared" si="1"/>
        <v>50</v>
      </c>
      <c r="AP11" s="2"/>
    </row>
    <row r="12" spans="1:42" ht="15">
      <c r="A12" s="9">
        <v>11</v>
      </c>
      <c r="B12" s="24" t="s">
        <v>46</v>
      </c>
      <c r="C12" s="5"/>
      <c r="D12" s="25">
        <f>IF((AL12*100/$L$25)&gt;$R$26,$AK$26,IF((AL12*100/$L$25)&gt;$R$27,$AK$27,IF((AL12*100/$L$25)&gt;$R$28,$AK$28,IF((AL12*100/$L$25)&gt;$R$29,$AK$29,"не приступал"))))</f>
        <v>3</v>
      </c>
      <c r="E12" s="41">
        <v>14</v>
      </c>
      <c r="F12" s="57">
        <v>87.4</v>
      </c>
      <c r="G12" s="22">
        <v>5</v>
      </c>
      <c r="H12" s="22">
        <v>9</v>
      </c>
      <c r="I12" s="22">
        <v>10</v>
      </c>
      <c r="J12" s="22">
        <v>3</v>
      </c>
      <c r="K12" s="22">
        <v>5</v>
      </c>
      <c r="L12" s="22">
        <v>1</v>
      </c>
      <c r="M12" s="22">
        <v>5.5</v>
      </c>
      <c r="N12" s="22">
        <v>3</v>
      </c>
      <c r="O12" s="22">
        <v>4</v>
      </c>
      <c r="P12" s="22">
        <v>5</v>
      </c>
      <c r="Q12" s="41">
        <v>2</v>
      </c>
      <c r="R12" s="52">
        <v>5</v>
      </c>
      <c r="S12" s="52">
        <v>5</v>
      </c>
      <c r="T12" s="52"/>
      <c r="U12" s="52"/>
      <c r="V12" s="52">
        <v>4.5</v>
      </c>
      <c r="W12" s="52">
        <v>3</v>
      </c>
      <c r="X12" s="52">
        <v>4.5</v>
      </c>
      <c r="Y12" s="52">
        <v>2.5</v>
      </c>
      <c r="Z12" s="52"/>
      <c r="AA12" s="62">
        <v>3</v>
      </c>
      <c r="AB12" s="52">
        <v>4.5</v>
      </c>
      <c r="AC12" s="52">
        <v>2</v>
      </c>
      <c r="AD12" s="51">
        <v>4</v>
      </c>
      <c r="AE12" s="52"/>
      <c r="AF12" s="52">
        <v>4</v>
      </c>
      <c r="AG12" s="52"/>
      <c r="AH12" s="52"/>
      <c r="AI12" s="52"/>
      <c r="AJ12" s="52"/>
      <c r="AK12" s="5"/>
      <c r="AL12" s="26">
        <f>SUM(E12:AK12)</f>
        <v>195.9</v>
      </c>
      <c r="AM12" s="27">
        <f t="shared" si="0"/>
        <v>154.9786666666667</v>
      </c>
      <c r="AN12" s="44">
        <f t="shared" si="2"/>
        <v>6</v>
      </c>
      <c r="AO12" s="11">
        <f t="shared" si="1"/>
        <v>75</v>
      </c>
      <c r="AP12" s="2"/>
    </row>
    <row r="13" spans="1:42" ht="15">
      <c r="A13" s="9">
        <v>12</v>
      </c>
      <c r="B13" s="24"/>
      <c r="C13" s="6"/>
      <c r="D13" s="25"/>
      <c r="E13" s="41"/>
      <c r="F13" s="57"/>
      <c r="G13" s="22"/>
      <c r="H13" s="22"/>
      <c r="I13" s="22"/>
      <c r="J13" s="22"/>
      <c r="K13" s="22"/>
      <c r="L13" s="22"/>
      <c r="M13" s="22"/>
      <c r="N13" s="22"/>
      <c r="O13" s="22"/>
      <c r="P13" s="34"/>
      <c r="Q13" s="34"/>
      <c r="R13" s="51"/>
      <c r="S13" s="51"/>
      <c r="T13" s="51"/>
      <c r="U13" s="51"/>
      <c r="V13" s="51"/>
      <c r="W13" s="51"/>
      <c r="X13" s="51"/>
      <c r="Y13" s="51"/>
      <c r="Z13" s="51"/>
      <c r="AA13" s="61"/>
      <c r="AB13" s="51"/>
      <c r="AC13" s="51"/>
      <c r="AD13" s="51"/>
      <c r="AE13" s="51"/>
      <c r="AF13" s="51"/>
      <c r="AG13" s="51"/>
      <c r="AH13" s="51"/>
      <c r="AI13" s="51"/>
      <c r="AJ13" s="51"/>
      <c r="AK13" s="6"/>
      <c r="AL13" s="26">
        <f>SUM(E13:AK13)</f>
        <v>0</v>
      </c>
      <c r="AM13" s="27">
        <f t="shared" si="0"/>
        <v>0</v>
      </c>
      <c r="AN13" s="44">
        <f t="shared" si="2"/>
        <v>12</v>
      </c>
      <c r="AO13" s="11">
        <f t="shared" si="1"/>
        <v>0</v>
      </c>
      <c r="AP13" s="2"/>
    </row>
    <row r="14" spans="1:42" ht="15">
      <c r="A14" s="9">
        <v>13</v>
      </c>
      <c r="B14" s="24"/>
      <c r="C14" s="6"/>
      <c r="D14" s="25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4"/>
      <c r="Q14" s="34"/>
      <c r="R14" s="51"/>
      <c r="S14" s="51"/>
      <c r="T14" s="51"/>
      <c r="U14" s="51"/>
      <c r="V14" s="51"/>
      <c r="W14" s="51"/>
      <c r="X14" s="51"/>
      <c r="Y14" s="51"/>
      <c r="Z14" s="51"/>
      <c r="AA14" s="61"/>
      <c r="AB14" s="51"/>
      <c r="AC14" s="51"/>
      <c r="AD14" s="51"/>
      <c r="AE14" s="51"/>
      <c r="AF14" s="51"/>
      <c r="AG14" s="51"/>
      <c r="AH14" s="51"/>
      <c r="AI14" s="51"/>
      <c r="AJ14" s="51"/>
      <c r="AK14" s="6"/>
      <c r="AL14" s="26">
        <f>SUM(E14:AK14)</f>
        <v>0</v>
      </c>
      <c r="AM14" s="27">
        <f t="shared" si="0"/>
        <v>0</v>
      </c>
      <c r="AN14" s="44">
        <f t="shared" si="2"/>
        <v>12</v>
      </c>
      <c r="AO14" s="11">
        <f t="shared" si="1"/>
        <v>0</v>
      </c>
      <c r="AP14" s="2"/>
    </row>
    <row r="15" spans="1:42" ht="15">
      <c r="A15" s="9">
        <v>14</v>
      </c>
      <c r="B15" s="24"/>
      <c r="C15" s="6"/>
      <c r="D15" s="25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34"/>
      <c r="Q15" s="34"/>
      <c r="R15" s="51"/>
      <c r="S15" s="51"/>
      <c r="T15" s="51"/>
      <c r="U15" s="51"/>
      <c r="V15" s="51"/>
      <c r="W15" s="51"/>
      <c r="X15" s="51"/>
      <c r="Y15" s="51"/>
      <c r="Z15" s="51"/>
      <c r="AA15" s="61"/>
      <c r="AB15" s="51"/>
      <c r="AC15" s="51"/>
      <c r="AD15" s="51"/>
      <c r="AE15" s="51"/>
      <c r="AF15" s="51"/>
      <c r="AG15" s="51"/>
      <c r="AH15" s="51"/>
      <c r="AI15" s="51"/>
      <c r="AJ15" s="51"/>
      <c r="AK15" s="6"/>
      <c r="AL15" s="26">
        <f>SUM(E15:AK15)</f>
        <v>0</v>
      </c>
      <c r="AM15" s="27">
        <f t="shared" si="0"/>
        <v>0</v>
      </c>
      <c r="AN15" s="44">
        <f t="shared" si="2"/>
        <v>12</v>
      </c>
      <c r="AO15" s="11">
        <f t="shared" si="1"/>
        <v>0</v>
      </c>
      <c r="AP15" s="2"/>
    </row>
    <row r="16" spans="1:42" ht="15">
      <c r="A16" s="9">
        <v>15</v>
      </c>
      <c r="B16" s="24"/>
      <c r="C16" s="6"/>
      <c r="D16" s="25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34"/>
      <c r="Q16" s="34"/>
      <c r="R16" s="51"/>
      <c r="S16" s="51"/>
      <c r="T16" s="51"/>
      <c r="U16" s="51"/>
      <c r="V16" s="51"/>
      <c r="W16" s="51"/>
      <c r="X16" s="51"/>
      <c r="Y16" s="51"/>
      <c r="Z16" s="51"/>
      <c r="AA16" s="61"/>
      <c r="AB16" s="51"/>
      <c r="AC16" s="51"/>
      <c r="AD16" s="51"/>
      <c r="AE16" s="51"/>
      <c r="AF16" s="51"/>
      <c r="AG16" s="51"/>
      <c r="AH16" s="51"/>
      <c r="AI16" s="51"/>
      <c r="AJ16" s="51"/>
      <c r="AK16" s="6"/>
      <c r="AL16" s="26">
        <f>SUM(E16:AK16)</f>
        <v>0</v>
      </c>
      <c r="AM16" s="27">
        <f t="shared" si="0"/>
        <v>0</v>
      </c>
      <c r="AN16" s="44">
        <f t="shared" si="2"/>
        <v>12</v>
      </c>
      <c r="AO16" s="11">
        <f t="shared" si="1"/>
        <v>0</v>
      </c>
      <c r="AP16" s="2"/>
    </row>
    <row r="17" spans="1:42" ht="15">
      <c r="A17" s="9">
        <v>16</v>
      </c>
      <c r="B17" s="24"/>
      <c r="C17" s="6"/>
      <c r="D17" s="25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34"/>
      <c r="Q17" s="34"/>
      <c r="R17" s="51"/>
      <c r="S17" s="51"/>
      <c r="T17" s="51"/>
      <c r="U17" s="51"/>
      <c r="V17" s="51"/>
      <c r="W17" s="51"/>
      <c r="X17" s="51"/>
      <c r="Y17" s="51"/>
      <c r="Z17" s="51"/>
      <c r="AA17" s="61"/>
      <c r="AB17" s="51"/>
      <c r="AC17" s="51"/>
      <c r="AD17" s="51"/>
      <c r="AE17" s="51"/>
      <c r="AF17" s="51"/>
      <c r="AG17" s="51"/>
      <c r="AH17" s="51"/>
      <c r="AI17" s="51"/>
      <c r="AJ17" s="51"/>
      <c r="AK17" s="6"/>
      <c r="AL17" s="26">
        <f>SUM(E17:AK17)</f>
        <v>0</v>
      </c>
      <c r="AM17" s="27">
        <f t="shared" si="0"/>
        <v>0</v>
      </c>
      <c r="AN17" s="44">
        <f t="shared" si="2"/>
        <v>12</v>
      </c>
      <c r="AO17" s="11">
        <f t="shared" si="1"/>
        <v>0</v>
      </c>
      <c r="AP17" s="2"/>
    </row>
    <row r="18" spans="1:42" ht="15">
      <c r="A18" s="9">
        <v>17</v>
      </c>
      <c r="B18" s="24"/>
      <c r="C18" s="6"/>
      <c r="D18" s="25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34"/>
      <c r="Q18" s="34"/>
      <c r="R18" s="51"/>
      <c r="S18" s="51"/>
      <c r="T18" s="51"/>
      <c r="U18" s="51"/>
      <c r="V18" s="51"/>
      <c r="W18" s="51"/>
      <c r="X18" s="51"/>
      <c r="Y18" s="51"/>
      <c r="Z18" s="51"/>
      <c r="AA18" s="61"/>
      <c r="AB18" s="51"/>
      <c r="AC18" s="51"/>
      <c r="AD18" s="51"/>
      <c r="AE18" s="51"/>
      <c r="AF18" s="51"/>
      <c r="AG18" s="51"/>
      <c r="AH18" s="51"/>
      <c r="AI18" s="51"/>
      <c r="AJ18" s="51"/>
      <c r="AK18" s="6"/>
      <c r="AL18" s="26"/>
      <c r="AM18" s="27"/>
      <c r="AN18" s="28"/>
      <c r="AO18" s="11">
        <f t="shared" si="1"/>
        <v>0</v>
      </c>
      <c r="AP18" s="2"/>
    </row>
    <row r="19" spans="1:42" ht="15">
      <c r="A19" s="9">
        <v>18</v>
      </c>
      <c r="B19" s="24"/>
      <c r="C19" s="6"/>
      <c r="D19" s="25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4"/>
      <c r="Q19" s="34"/>
      <c r="R19" s="51"/>
      <c r="S19" s="51"/>
      <c r="T19" s="51"/>
      <c r="U19" s="51"/>
      <c r="V19" s="51"/>
      <c r="W19" s="51"/>
      <c r="X19" s="51"/>
      <c r="Y19" s="51"/>
      <c r="Z19" s="51"/>
      <c r="AA19" s="61"/>
      <c r="AB19" s="51"/>
      <c r="AC19" s="51"/>
      <c r="AD19" s="51"/>
      <c r="AE19" s="51"/>
      <c r="AF19" s="51"/>
      <c r="AG19" s="51"/>
      <c r="AH19" s="51"/>
      <c r="AI19" s="51"/>
      <c r="AJ19" s="51"/>
      <c r="AK19" s="6"/>
      <c r="AL19" s="26"/>
      <c r="AM19" s="27"/>
      <c r="AN19" s="28"/>
      <c r="AO19" s="11">
        <f t="shared" si="1"/>
        <v>0</v>
      </c>
      <c r="AP19" s="2"/>
    </row>
    <row r="20" spans="1:42" ht="15">
      <c r="A20" s="9">
        <v>19</v>
      </c>
      <c r="B20" s="6"/>
      <c r="C20" s="6"/>
      <c r="D20" s="2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49"/>
      <c r="Q20" s="49"/>
      <c r="R20" s="32"/>
      <c r="S20" s="32"/>
      <c r="T20" s="32"/>
      <c r="U20" s="32"/>
      <c r="V20" s="32"/>
      <c r="W20" s="32"/>
      <c r="X20" s="32"/>
      <c r="Y20" s="32"/>
      <c r="Z20" s="32"/>
      <c r="AA20" s="63"/>
      <c r="AB20" s="32"/>
      <c r="AC20" s="32"/>
      <c r="AD20" s="32"/>
      <c r="AE20" s="32"/>
      <c r="AF20" s="32"/>
      <c r="AG20" s="32"/>
      <c r="AH20" s="32"/>
      <c r="AI20" s="32"/>
      <c r="AJ20" s="32"/>
      <c r="AK20" s="6"/>
      <c r="AL20" s="3"/>
      <c r="AM20" s="4"/>
      <c r="AN20" s="1"/>
      <c r="AO20" s="11">
        <f t="shared" si="1"/>
        <v>0</v>
      </c>
      <c r="AP20" s="2"/>
    </row>
    <row r="21" spans="1:42" ht="15">
      <c r="A21" s="9">
        <v>20</v>
      </c>
      <c r="B21" s="6"/>
      <c r="C21" s="6"/>
      <c r="D21" s="2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4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3"/>
      <c r="AM21" s="4"/>
      <c r="AN21" s="1"/>
      <c r="AO21" s="11">
        <f t="shared" si="1"/>
        <v>0</v>
      </c>
      <c r="AP21" s="2"/>
    </row>
    <row r="23" spans="2:41" ht="12.75">
      <c r="B23" s="8" t="s">
        <v>4</v>
      </c>
      <c r="E23" s="8">
        <f>SUM(E2:E21)</f>
        <v>54</v>
      </c>
      <c r="F23" s="8"/>
      <c r="G23" s="8"/>
      <c r="H23" s="8"/>
      <c r="I23" s="8">
        <f>SUM(I2:I21)</f>
        <v>95.7</v>
      </c>
      <c r="J23" s="8"/>
      <c r="K23" s="8"/>
      <c r="L23" s="8">
        <f>SUM(L2:L21)</f>
        <v>14</v>
      </c>
      <c r="M23" s="8"/>
      <c r="N23" s="8"/>
      <c r="O23" s="8">
        <f>SUM(O2:O21)</f>
        <v>27</v>
      </c>
      <c r="P23" s="8"/>
      <c r="Q23" s="8"/>
      <c r="R23" s="8">
        <f>SUM(R2:R21)</f>
        <v>17</v>
      </c>
      <c r="S23" s="8"/>
      <c r="T23" s="8"/>
      <c r="U23" s="8"/>
      <c r="V23" s="8"/>
      <c r="W23" s="8"/>
      <c r="X23" s="8"/>
      <c r="Y23" s="8"/>
      <c r="Z23" s="8"/>
      <c r="AA23" s="65"/>
      <c r="AB23" s="8"/>
      <c r="AC23" s="8"/>
      <c r="AD23" s="8"/>
      <c r="AE23" s="8"/>
      <c r="AF23" s="8"/>
      <c r="AG23" s="8"/>
      <c r="AH23" s="8"/>
      <c r="AI23" s="8"/>
      <c r="AJ23" s="8"/>
      <c r="AK23" s="8">
        <f>SUM(AK2:AK21)</f>
        <v>0</v>
      </c>
      <c r="AL23" s="8">
        <f>SUM(AL2:AL21)</f>
        <v>1831.8</v>
      </c>
      <c r="AM23" s="10">
        <f>SUM(AM2:AM21)</f>
        <v>1449.157333333333</v>
      </c>
      <c r="AN23" s="8">
        <f>SUM(AN2:AN21)</f>
        <v>126</v>
      </c>
      <c r="AO23" s="8">
        <f>SUM(AO2:AO21)</f>
        <v>701</v>
      </c>
    </row>
    <row r="25" spans="2:39" ht="25.5">
      <c r="B25" s="8" t="s">
        <v>6</v>
      </c>
      <c r="C25" s="13">
        <v>14</v>
      </c>
      <c r="D25" s="8" t="s">
        <v>13</v>
      </c>
      <c r="E25" s="18">
        <v>178</v>
      </c>
      <c r="F25" s="53"/>
      <c r="G25" s="53"/>
      <c r="H25" s="53"/>
      <c r="I25" s="8" t="s">
        <v>11</v>
      </c>
      <c r="J25" s="8"/>
      <c r="K25" s="8"/>
      <c r="L25" s="6">
        <v>275</v>
      </c>
      <c r="M25" s="54"/>
      <c r="N25" s="54"/>
      <c r="O25" s="15" t="s">
        <v>10</v>
      </c>
      <c r="P25" s="48"/>
      <c r="Q25" s="48"/>
      <c r="R25" s="12"/>
      <c r="S25" s="12"/>
      <c r="T25" s="12"/>
      <c r="U25" s="12"/>
      <c r="V25" s="12"/>
      <c r="W25" s="12"/>
      <c r="X25" s="12"/>
      <c r="Y25" s="12"/>
      <c r="Z25" s="12"/>
      <c r="AA25" s="66"/>
      <c r="AB25" s="12"/>
      <c r="AC25" s="12"/>
      <c r="AD25" s="12"/>
      <c r="AE25" s="12"/>
      <c r="AF25" s="12"/>
      <c r="AG25" s="12"/>
      <c r="AH25" s="12"/>
      <c r="AI25" s="12"/>
      <c r="AJ25" s="12"/>
      <c r="AK25" s="16" t="s">
        <v>9</v>
      </c>
      <c r="AL25" s="8">
        <f>AL23/$C$25</f>
        <v>130.84285714285713</v>
      </c>
      <c r="AM25" s="10">
        <f>AM23/($C$25)</f>
        <v>103.51123809523808</v>
      </c>
    </row>
    <row r="26" spans="2:37" ht="29.25" customHeight="1">
      <c r="B26" s="19" t="s">
        <v>12</v>
      </c>
      <c r="C26" s="13">
        <v>5</v>
      </c>
      <c r="D26" s="8" t="s">
        <v>14</v>
      </c>
      <c r="E26" s="6">
        <v>225</v>
      </c>
      <c r="F26" s="54"/>
      <c r="G26" s="54"/>
      <c r="H26" s="54"/>
      <c r="O26" s="6">
        <v>100</v>
      </c>
      <c r="P26" s="6"/>
      <c r="Q26" s="6"/>
      <c r="R26" s="6">
        <v>90</v>
      </c>
      <c r="S26" s="6"/>
      <c r="T26" s="6"/>
      <c r="U26" s="6"/>
      <c r="V26" s="6"/>
      <c r="W26" s="6"/>
      <c r="X26" s="6"/>
      <c r="Y26" s="6"/>
      <c r="Z26" s="6"/>
      <c r="AA26" s="64"/>
      <c r="AB26" s="6"/>
      <c r="AC26" s="6"/>
      <c r="AD26" s="6"/>
      <c r="AE26" s="6"/>
      <c r="AF26" s="6"/>
      <c r="AG26" s="6"/>
      <c r="AH26" s="6"/>
      <c r="AI26" s="6"/>
      <c r="AJ26" s="6"/>
      <c r="AK26" s="14">
        <v>5</v>
      </c>
    </row>
    <row r="27" spans="2:37" ht="15">
      <c r="B27" s="17"/>
      <c r="O27" s="6">
        <v>89</v>
      </c>
      <c r="P27" s="6"/>
      <c r="Q27" s="6"/>
      <c r="R27" s="6">
        <v>75</v>
      </c>
      <c r="S27" s="6"/>
      <c r="T27" s="6"/>
      <c r="U27" s="6"/>
      <c r="V27" s="6"/>
      <c r="W27" s="6"/>
      <c r="X27" s="6"/>
      <c r="Y27" s="6"/>
      <c r="Z27" s="6"/>
      <c r="AA27" s="64"/>
      <c r="AB27" s="6"/>
      <c r="AC27" s="6"/>
      <c r="AD27" s="6"/>
      <c r="AE27" s="6"/>
      <c r="AF27" s="6"/>
      <c r="AG27" s="6"/>
      <c r="AH27" s="6"/>
      <c r="AI27" s="6"/>
      <c r="AJ27" s="6"/>
      <c r="AK27" s="14">
        <v>4</v>
      </c>
    </row>
    <row r="28" spans="15:37" ht="15">
      <c r="O28" s="6">
        <v>74</v>
      </c>
      <c r="P28" s="6"/>
      <c r="Q28" s="6"/>
      <c r="R28" s="6">
        <v>60</v>
      </c>
      <c r="S28" s="6"/>
      <c r="T28" s="6"/>
      <c r="U28" s="6"/>
      <c r="V28" s="6"/>
      <c r="W28" s="6"/>
      <c r="X28" s="6"/>
      <c r="Y28" s="6"/>
      <c r="Z28" s="6"/>
      <c r="AA28" s="64"/>
      <c r="AB28" s="6"/>
      <c r="AC28" s="6"/>
      <c r="AD28" s="6"/>
      <c r="AE28" s="6"/>
      <c r="AF28" s="6"/>
      <c r="AG28" s="6"/>
      <c r="AH28" s="6"/>
      <c r="AI28" s="6"/>
      <c r="AJ28" s="6"/>
      <c r="AK28" s="14">
        <v>3</v>
      </c>
    </row>
    <row r="29" spans="15:37" ht="15">
      <c r="O29" s="6">
        <v>59</v>
      </c>
      <c r="P29" s="6"/>
      <c r="Q29" s="6"/>
      <c r="R29" s="6">
        <v>15</v>
      </c>
      <c r="S29" s="6"/>
      <c r="T29" s="6"/>
      <c r="U29" s="6"/>
      <c r="V29" s="6"/>
      <c r="W29" s="6"/>
      <c r="X29" s="6"/>
      <c r="Y29" s="6"/>
      <c r="Z29" s="6"/>
      <c r="AA29" s="64"/>
      <c r="AB29" s="6"/>
      <c r="AC29" s="6"/>
      <c r="AD29" s="6"/>
      <c r="AE29" s="6"/>
      <c r="AF29" s="6"/>
      <c r="AG29" s="6"/>
      <c r="AH29" s="6"/>
      <c r="AI29" s="6"/>
      <c r="AJ29" s="6"/>
      <c r="AK29" s="14">
        <v>2</v>
      </c>
    </row>
  </sheetData>
  <sheetProtection formatRows="0" insertColumns="0" insertRows="0" insertHyperlinks="0" deleteColumns="0" deleteRows="0" sort="0" autoFilter="0" pivotTables="0"/>
  <protectedRanges>
    <protectedRange sqref="C3:C19 A2:A19 C2:D2 D3:D21 R2:AK19" name="Диапазон2"/>
    <protectedRange sqref="C3:C19 A2:A19 C2:D2 D3:D21 R2:AK19" name="Диапазон1"/>
    <protectedRange sqref="B6:B19 B2:B4" name="Диапазон2_1"/>
    <protectedRange sqref="B6:B19 B2:B4" name="Диапазон1_1"/>
    <protectedRange sqref="E2:Q19" name="Диапазон2_2"/>
    <protectedRange sqref="E2:Q19" name="Диапазон1_2"/>
  </protectedRange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В. Блюмина</cp:lastModifiedBy>
  <cp:lastPrinted>2023-10-23T08:37:45Z</cp:lastPrinted>
  <dcterms:created xsi:type="dcterms:W3CDTF">2011-12-19T07:32:53Z</dcterms:created>
  <dcterms:modified xsi:type="dcterms:W3CDTF">2023-11-29T06:43:08Z</dcterms:modified>
  <cp:category/>
  <cp:version/>
  <cp:contentType/>
  <cp:contentStatus/>
</cp:coreProperties>
</file>